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trina.wood\Desktop\"/>
    </mc:Choice>
  </mc:AlternateContent>
  <xr:revisionPtr revIDLastSave="0" documentId="8_{D9839FA4-C518-426E-B23D-9B87745B15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sh Flow Interactive AM" sheetId="6" r:id="rId1"/>
    <sheet name="Cash Flow Answer" sheetId="1" r:id="rId2"/>
  </sheets>
  <definedNames>
    <definedName name="Cash_beginning" localSheetId="0">'Cash Flow Interactive AM'!$B$7</definedName>
    <definedName name="Cash_beginning">'Cash Flow Answer'!$B$6</definedName>
    <definedName name="Cash_minimum" localSheetId="0">'Cash Flow Interactive AM'!#REF!</definedName>
    <definedName name="Cash_minimum">'Cash Flow Answer'!#REF!</definedName>
    <definedName name="Company_name" localSheetId="0">'Cash Flow Interactive AM'!$A$2</definedName>
    <definedName name="Company_name">'Cash Flow Answer'!$A$2</definedName>
    <definedName name="_xlnm.Print_Titles" localSheetId="1">'Cash Flow Answer'!$5:$5</definedName>
    <definedName name="_xlnm.Print_Titles" localSheetId="0">'Cash Flow Interactive AM'!$6:$6</definedName>
    <definedName name="Start_date" localSheetId="0">'Cash Flow Interactive AM'!$C$4</definedName>
    <definedName name="Start_date">'Cash Flow Answer'!$B$3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6" l="1"/>
  <c r="I38" i="6"/>
  <c r="I20" i="6"/>
  <c r="I49" i="6" l="1"/>
  <c r="I48" i="6"/>
  <c r="I47" i="6"/>
  <c r="I46" i="6"/>
  <c r="I45" i="6"/>
  <c r="H42" i="6"/>
  <c r="H43" i="6" s="1"/>
  <c r="G42" i="6"/>
  <c r="F42" i="6"/>
  <c r="E42" i="6"/>
  <c r="D42" i="6"/>
  <c r="C42" i="6"/>
  <c r="I40" i="6"/>
  <c r="I37" i="6"/>
  <c r="I36" i="6"/>
  <c r="I35" i="6"/>
  <c r="I34" i="6"/>
  <c r="I33" i="6"/>
  <c r="I32" i="6"/>
  <c r="I31" i="6"/>
  <c r="I30" i="6"/>
  <c r="I29" i="6"/>
  <c r="I28" i="6"/>
  <c r="I27" i="6"/>
  <c r="I25" i="6"/>
  <c r="I24" i="6"/>
  <c r="I23" i="6"/>
  <c r="I22" i="6"/>
  <c r="D43" i="6"/>
  <c r="H16" i="6"/>
  <c r="G16" i="6"/>
  <c r="F16" i="6"/>
  <c r="E16" i="6"/>
  <c r="D16" i="6"/>
  <c r="C16" i="6"/>
  <c r="I15" i="6"/>
  <c r="I14" i="6"/>
  <c r="I13" i="6"/>
  <c r="I12" i="6"/>
  <c r="I11" i="6"/>
  <c r="I10" i="6"/>
  <c r="C7" i="6"/>
  <c r="C6" i="6"/>
  <c r="D6" i="6" s="1"/>
  <c r="E6" i="6" s="1"/>
  <c r="F6" i="6" s="1"/>
  <c r="G6" i="6" s="1"/>
  <c r="H6" i="6" s="1"/>
  <c r="E43" i="6" l="1"/>
  <c r="E44" i="6" s="1"/>
  <c r="E50" i="6" s="1"/>
  <c r="C17" i="6"/>
  <c r="F43" i="6"/>
  <c r="F44" i="6" s="1"/>
  <c r="F50" i="6" s="1"/>
  <c r="I42" i="6"/>
  <c r="I16" i="6"/>
  <c r="I26" i="6"/>
  <c r="H44" i="6"/>
  <c r="H50" i="6" s="1"/>
  <c r="I41" i="6"/>
  <c r="G43" i="6"/>
  <c r="G44" i="6" s="1"/>
  <c r="G50" i="6" s="1"/>
  <c r="I21" i="6"/>
  <c r="C43" i="6"/>
  <c r="C44" i="6" s="1"/>
  <c r="D44" i="6"/>
  <c r="D50" i="6" s="1"/>
  <c r="D40" i="1"/>
  <c r="E40" i="1"/>
  <c r="F40" i="1"/>
  <c r="G40" i="1"/>
  <c r="H40" i="1"/>
  <c r="C40" i="1"/>
  <c r="C6" i="1"/>
  <c r="D41" i="1"/>
  <c r="E41" i="1"/>
  <c r="F41" i="1"/>
  <c r="G41" i="1"/>
  <c r="H41" i="1"/>
  <c r="C41" i="1"/>
  <c r="I38" i="1"/>
  <c r="D33" i="1"/>
  <c r="E33" i="1"/>
  <c r="F33" i="1"/>
  <c r="G33" i="1"/>
  <c r="H33" i="1"/>
  <c r="C33" i="1"/>
  <c r="D25" i="1"/>
  <c r="E25" i="1"/>
  <c r="F25" i="1"/>
  <c r="G25" i="1"/>
  <c r="H25" i="1"/>
  <c r="C25" i="1"/>
  <c r="D20" i="1"/>
  <c r="E20" i="1"/>
  <c r="F20" i="1"/>
  <c r="G20" i="1"/>
  <c r="H20" i="1"/>
  <c r="C20" i="1"/>
  <c r="C5" i="1"/>
  <c r="D5" i="1" s="1"/>
  <c r="E5" i="1" s="1"/>
  <c r="F5" i="1" s="1"/>
  <c r="G5" i="1" s="1"/>
  <c r="H5" i="1" s="1"/>
  <c r="C15" i="1"/>
  <c r="I9" i="1"/>
  <c r="I10" i="1"/>
  <c r="I11" i="1"/>
  <c r="I12" i="1"/>
  <c r="I13" i="1"/>
  <c r="I14" i="1"/>
  <c r="I45" i="1"/>
  <c r="I46" i="1"/>
  <c r="I47" i="1"/>
  <c r="I48" i="1"/>
  <c r="I44" i="1"/>
  <c r="I21" i="1"/>
  <c r="I22" i="1"/>
  <c r="I23" i="1"/>
  <c r="I24" i="1"/>
  <c r="I26" i="1"/>
  <c r="I27" i="1"/>
  <c r="I28" i="1"/>
  <c r="I29" i="1"/>
  <c r="I30" i="1"/>
  <c r="I31" i="1"/>
  <c r="I32" i="1"/>
  <c r="I34" i="1"/>
  <c r="I35" i="1"/>
  <c r="I36" i="1"/>
  <c r="I37" i="1"/>
  <c r="I39" i="1"/>
  <c r="I19" i="1"/>
  <c r="D15" i="1"/>
  <c r="E15" i="1"/>
  <c r="F15" i="1"/>
  <c r="G15" i="1"/>
  <c r="H15" i="1"/>
  <c r="C50" i="6" l="1"/>
  <c r="C51" i="6" s="1"/>
  <c r="D7" i="6" s="1"/>
  <c r="D17" i="6" s="1"/>
  <c r="D51" i="6" s="1"/>
  <c r="E7" i="6" s="1"/>
  <c r="E17" i="6" s="1"/>
  <c r="E51" i="6" s="1"/>
  <c r="F7" i="6" s="1"/>
  <c r="F17" i="6" s="1"/>
  <c r="F51" i="6" s="1"/>
  <c r="I44" i="6"/>
  <c r="I50" i="6" s="1"/>
  <c r="I43" i="6"/>
  <c r="G42" i="1"/>
  <c r="E42" i="1"/>
  <c r="E43" i="1" s="1"/>
  <c r="E49" i="1" s="1"/>
  <c r="F42" i="1"/>
  <c r="F43" i="1" s="1"/>
  <c r="F49" i="1" s="1"/>
  <c r="I40" i="1"/>
  <c r="C42" i="1"/>
  <c r="C43" i="1" s="1"/>
  <c r="C49" i="1" s="1"/>
  <c r="H42" i="1"/>
  <c r="H43" i="1" s="1"/>
  <c r="H49" i="1" s="1"/>
  <c r="D42" i="1"/>
  <c r="D43" i="1" s="1"/>
  <c r="D49" i="1" s="1"/>
  <c r="I33" i="1"/>
  <c r="G43" i="1"/>
  <c r="G49" i="1" s="1"/>
  <c r="I41" i="1"/>
  <c r="I25" i="1"/>
  <c r="I20" i="1"/>
  <c r="I15" i="1"/>
  <c r="C16" i="1"/>
  <c r="G7" i="6" l="1"/>
  <c r="G17" i="6" s="1"/>
  <c r="G51" i="6" s="1"/>
  <c r="C50" i="1"/>
  <c r="D6" i="1" s="1"/>
  <c r="I42" i="1"/>
  <c r="I43" i="1"/>
  <c r="I49" i="1" s="1"/>
  <c r="H7" i="6" l="1"/>
  <c r="D16" i="1"/>
  <c r="D50" i="1" s="1"/>
  <c r="E6" i="1" s="1"/>
  <c r="E16" i="1" s="1"/>
  <c r="E50" i="1" l="1"/>
  <c r="F6" i="1" s="1"/>
  <c r="F16" i="1" s="1"/>
  <c r="F50" i="1" l="1"/>
  <c r="G6" i="1" s="1"/>
  <c r="G16" i="1" s="1"/>
  <c r="G50" i="1" s="1"/>
  <c r="H6" i="1" l="1"/>
  <c r="H16" i="1" s="1"/>
  <c r="H50" i="1" s="1"/>
  <c r="I6" i="1" l="1"/>
  <c r="H17" i="6" l="1"/>
  <c r="H51" i="6" l="1"/>
  <c r="I7" i="6" s="1"/>
</calcChain>
</file>

<file path=xl/sharedStrings.xml><?xml version="1.0" encoding="utf-8"?>
<sst xmlns="http://schemas.openxmlformats.org/spreadsheetml/2006/main" count="96" uniqueCount="48">
  <si>
    <t>CASH RECEIPTS</t>
  </si>
  <si>
    <t>CASH PAID OUT</t>
  </si>
  <si>
    <t>Advertising</t>
  </si>
  <si>
    <t>Utilities</t>
  </si>
  <si>
    <t>SUBTOTAL</t>
  </si>
  <si>
    <t>Loan principal payment</t>
  </si>
  <si>
    <t>Other startup costs</t>
  </si>
  <si>
    <t>TOTAL CASH PAID OUT</t>
  </si>
  <si>
    <t>Starting date</t>
  </si>
  <si>
    <t>Loan proceeds</t>
  </si>
  <si>
    <t>Owner contributions</t>
  </si>
  <si>
    <t>Purchases for resale</t>
  </si>
  <si>
    <t>Small Business Cash Flow Projection</t>
  </si>
  <si>
    <t>Interest, other income</t>
  </si>
  <si>
    <t>Returns and allowances</t>
  </si>
  <si>
    <t>Commissions and fees</t>
  </si>
  <si>
    <t>Contract labor</t>
  </si>
  <si>
    <t>Employee benefit programs</t>
  </si>
  <si>
    <t>Insurance (other than health)</t>
  </si>
  <si>
    <t>Mortgage interest</t>
  </si>
  <si>
    <t>Other interest expense</t>
  </si>
  <si>
    <t>Office expense</t>
  </si>
  <si>
    <t>Pension and profit-sharing plan</t>
  </si>
  <si>
    <t>Repairs and maintenance</t>
  </si>
  <si>
    <t>Supplies (not in COGS)</t>
  </si>
  <si>
    <t>Taxes and licenses</t>
  </si>
  <si>
    <t>Interest expense</t>
  </si>
  <si>
    <t>Beginning</t>
  </si>
  <si>
    <t>Total</t>
  </si>
  <si>
    <t>Wages (less emp. credits)</t>
  </si>
  <si>
    <t>Rent or lease</t>
  </si>
  <si>
    <t>Rent or lease: vehicles, equipment</t>
  </si>
  <si>
    <t>To reserve and/or escrow</t>
  </si>
  <si>
    <t>Owners' withdrawal</t>
  </si>
  <si>
    <t>Capital purchases</t>
  </si>
  <si>
    <t>TOTAL CASH RECEIPTS</t>
  </si>
  <si>
    <t>Cash on hand (beginning of month)</t>
  </si>
  <si>
    <t>Materials and supplies (in COGS)</t>
  </si>
  <si>
    <t>Cash sales</t>
  </si>
  <si>
    <t>Collections on accounts receivable</t>
  </si>
  <si>
    <t>Total cash available</t>
  </si>
  <si>
    <t>Cash on hand (end of month)</t>
  </si>
  <si>
    <t>HST Return / come back</t>
  </si>
  <si>
    <t>Charged on credit card</t>
  </si>
  <si>
    <t>Telephone and internet</t>
  </si>
  <si>
    <t>Rent deductions</t>
  </si>
  <si>
    <t>Meals and travel</t>
  </si>
  <si>
    <t>You Want It, I Have It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</si>
</sst>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7" x14ac:knownFonts="1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4"/>
      <color indexed="18"/>
      <name val="Tahoma"/>
      <family val="2"/>
    </font>
  </fonts>
  <fills count="6">
    <fill>
      <patternFill patternType="none"/>
    </fill>
    <fill>
      <patternFill patternType="gray125"/>
    </fill>
    <fill>
      <patternFill patternType="lightUp"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7" xfId="0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0" xfId="0" applyFont="1"/>
    <xf numFmtId="0" fontId="4" fillId="0" borderId="0" xfId="0" applyFont="1"/>
    <xf numFmtId="0" fontId="0" fillId="0" borderId="12" xfId="0" applyBorder="1"/>
    <xf numFmtId="0" fontId="0" fillId="0" borderId="1" xfId="0" applyBorder="1"/>
    <xf numFmtId="0" fontId="2" fillId="0" borderId="12" xfId="0" applyFont="1" applyBorder="1" applyAlignment="1">
      <alignment wrapText="1"/>
    </xf>
    <xf numFmtId="3" fontId="0" fillId="2" borderId="14" xfId="0" applyNumberFormat="1" applyFill="1" applyBorder="1"/>
    <xf numFmtId="3" fontId="0" fillId="0" borderId="13" xfId="0" applyNumberFormat="1" applyBorder="1" applyProtection="1">
      <protection locked="0"/>
    </xf>
    <xf numFmtId="3" fontId="0" fillId="0" borderId="1" xfId="0" applyNumberFormat="1" applyBorder="1" applyProtection="1">
      <protection locked="0"/>
    </xf>
    <xf numFmtId="3" fontId="5" fillId="0" borderId="14" xfId="0" applyNumberFormat="1" applyFont="1" applyBorder="1" applyProtection="1">
      <protection locked="0"/>
    </xf>
    <xf numFmtId="17" fontId="2" fillId="0" borderId="1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>
      <alignment wrapText="1"/>
    </xf>
    <xf numFmtId="0" fontId="5" fillId="0" borderId="12" xfId="0" applyFont="1" applyBorder="1"/>
    <xf numFmtId="0" fontId="2" fillId="0" borderId="1" xfId="0" applyFont="1" applyBorder="1"/>
    <xf numFmtId="3" fontId="5" fillId="3" borderId="14" xfId="0" applyNumberFormat="1" applyFont="1" applyFill="1" applyBorder="1"/>
    <xf numFmtId="3" fontId="0" fillId="3" borderId="13" xfId="0" applyNumberFormat="1" applyFill="1" applyBorder="1"/>
    <xf numFmtId="3" fontId="5" fillId="3" borderId="1" xfId="0" applyNumberFormat="1" applyFont="1" applyFill="1" applyBorder="1"/>
    <xf numFmtId="3" fontId="0" fillId="3" borderId="1" xfId="0" applyNumberFormat="1" applyFill="1" applyBorder="1"/>
    <xf numFmtId="3" fontId="0" fillId="3" borderId="3" xfId="0" applyNumberFormat="1" applyFill="1" applyBorder="1"/>
    <xf numFmtId="0" fontId="3" fillId="4" borderId="1" xfId="0" applyFont="1" applyFill="1" applyBorder="1" applyAlignment="1">
      <alignment horizontal="center" wrapText="1"/>
    </xf>
    <xf numFmtId="17" fontId="3" fillId="4" borderId="1" xfId="0" applyNumberFormat="1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wrapText="1"/>
    </xf>
    <xf numFmtId="0" fontId="2" fillId="0" borderId="12" xfId="0" applyFont="1" applyBorder="1"/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wrapText="1"/>
      <protection hidden="1"/>
    </xf>
    <xf numFmtId="0" fontId="3" fillId="4" borderId="1" xfId="0" applyFont="1" applyFill="1" applyBorder="1" applyAlignment="1" applyProtection="1">
      <alignment horizontal="center" wrapText="1"/>
      <protection hidden="1"/>
    </xf>
    <xf numFmtId="17" fontId="3" fillId="4" borderId="1" xfId="0" applyNumberFormat="1" applyFont="1" applyFill="1" applyBorder="1" applyAlignment="1" applyProtection="1">
      <alignment horizontal="center" wrapText="1"/>
      <protection hidden="1"/>
    </xf>
    <xf numFmtId="164" fontId="3" fillId="4" borderId="1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Font="1" applyProtection="1">
      <protection hidden="1"/>
    </xf>
    <xf numFmtId="0" fontId="1" fillId="0" borderId="3" xfId="0" applyFont="1" applyBorder="1" applyAlignment="1" applyProtection="1">
      <alignment wrapText="1"/>
      <protection hidden="1"/>
    </xf>
    <xf numFmtId="3" fontId="5" fillId="3" borderId="14" xfId="0" applyNumberFormat="1" applyFont="1" applyFill="1" applyBorder="1" applyProtection="1">
      <protection hidden="1"/>
    </xf>
    <xf numFmtId="0" fontId="1" fillId="0" borderId="9" xfId="0" applyFont="1" applyBorder="1" applyAlignment="1" applyProtection="1">
      <alignment wrapText="1"/>
      <protection hidden="1"/>
    </xf>
    <xf numFmtId="3" fontId="0" fillId="0" borderId="4" xfId="0" applyNumberFormat="1" applyBorder="1" applyProtection="1">
      <protection hidden="1"/>
    </xf>
    <xf numFmtId="3" fontId="0" fillId="0" borderId="5" xfId="0" applyNumberFormat="1" applyBorder="1" applyProtection="1">
      <protection hidden="1"/>
    </xf>
    <xf numFmtId="0" fontId="1" fillId="0" borderId="10" xfId="0" applyFont="1" applyBorder="1" applyAlignment="1" applyProtection="1">
      <alignment wrapText="1"/>
      <protection hidden="1"/>
    </xf>
    <xf numFmtId="3" fontId="0" fillId="0" borderId="2" xfId="0" applyNumberFormat="1" applyBorder="1" applyProtection="1">
      <protection hidden="1"/>
    </xf>
    <xf numFmtId="3" fontId="0" fillId="0" borderId="6" xfId="0" applyNumberFormat="1" applyBorder="1" applyProtection="1">
      <protection hidden="1"/>
    </xf>
    <xf numFmtId="0" fontId="2" fillId="0" borderId="1" xfId="0" applyFont="1" applyBorder="1" applyProtection="1">
      <protection hidden="1"/>
    </xf>
    <xf numFmtId="3" fontId="0" fillId="2" borderId="14" xfId="0" applyNumberFormat="1" applyFill="1" applyBorder="1" applyProtection="1">
      <protection hidden="1"/>
    </xf>
    <xf numFmtId="3" fontId="0" fillId="3" borderId="13" xfId="0" applyNumberFormat="1" applyFill="1" applyBorder="1" applyProtection="1">
      <protection hidden="1"/>
    </xf>
    <xf numFmtId="0" fontId="1" fillId="0" borderId="1" xfId="0" applyFont="1" applyBorder="1" applyAlignment="1" applyProtection="1">
      <alignment wrapText="1"/>
      <protection hidden="1"/>
    </xf>
    <xf numFmtId="3" fontId="5" fillId="3" borderId="1" xfId="0" applyNumberFormat="1" applyFont="1" applyFill="1" applyBorder="1" applyProtection="1">
      <protection hidden="1"/>
    </xf>
    <xf numFmtId="3" fontId="0" fillId="3" borderId="3" xfId="0" applyNumberFormat="1" applyFill="1" applyBorder="1" applyProtection="1">
      <protection hidden="1"/>
    </xf>
    <xf numFmtId="0" fontId="1" fillId="0" borderId="11" xfId="0" applyFont="1" applyBorder="1" applyAlignment="1" applyProtection="1">
      <alignment wrapText="1"/>
      <protection hidden="1"/>
    </xf>
    <xf numFmtId="3" fontId="0" fillId="0" borderId="7" xfId="0" applyNumberFormat="1" applyBorder="1" applyProtection="1">
      <protection hidden="1"/>
    </xf>
    <xf numFmtId="3" fontId="0" fillId="0" borderId="8" xfId="0" applyNumberFormat="1" applyBorder="1" applyProtection="1">
      <protection hidden="1"/>
    </xf>
    <xf numFmtId="0" fontId="0" fillId="0" borderId="12" xfId="0" applyBorder="1" applyProtection="1">
      <protection hidden="1"/>
    </xf>
    <xf numFmtId="0" fontId="2" fillId="0" borderId="12" xfId="0" applyFont="1" applyBorder="1" applyAlignment="1" applyProtection="1">
      <alignment wrapText="1"/>
      <protection hidden="1"/>
    </xf>
    <xf numFmtId="0" fontId="5" fillId="0" borderId="12" xfId="0" applyFont="1" applyBorder="1" applyProtection="1">
      <protection hidden="1"/>
    </xf>
    <xf numFmtId="0" fontId="2" fillId="0" borderId="12" xfId="0" applyFont="1" applyBorder="1" applyProtection="1">
      <protection hidden="1"/>
    </xf>
    <xf numFmtId="0" fontId="0" fillId="0" borderId="1" xfId="0" applyBorder="1" applyProtection="1">
      <protection hidden="1"/>
    </xf>
    <xf numFmtId="0" fontId="2" fillId="0" borderId="1" xfId="0" applyFont="1" applyBorder="1" applyAlignment="1" applyProtection="1">
      <alignment wrapText="1"/>
      <protection hidden="1"/>
    </xf>
    <xf numFmtId="3" fontId="0" fillId="3" borderId="1" xfId="0" applyNumberFormat="1" applyFill="1" applyBorder="1" applyProtection="1">
      <protection hidden="1"/>
    </xf>
    <xf numFmtId="0" fontId="1" fillId="0" borderId="7" xfId="0" applyFont="1" applyBorder="1" applyAlignment="1" applyProtection="1">
      <alignment wrapText="1"/>
      <protection hidden="1"/>
    </xf>
    <xf numFmtId="0" fontId="0" fillId="0" borderId="7" xfId="0" applyBorder="1" applyProtection="1">
      <protection hidden="1"/>
    </xf>
    <xf numFmtId="0" fontId="0" fillId="0" borderId="0" xfId="0" applyAlignment="1" applyProtection="1">
      <alignment wrapText="1"/>
      <protection hidden="1"/>
    </xf>
    <xf numFmtId="3" fontId="5" fillId="5" borderId="14" xfId="0" applyNumberFormat="1" applyFont="1" applyFill="1" applyBorder="1" applyProtection="1">
      <protection locked="0"/>
    </xf>
    <xf numFmtId="3" fontId="0" fillId="0" borderId="1" xfId="0" applyNumberFormat="1" applyBorder="1" applyProtection="1">
      <protection hidden="1"/>
    </xf>
    <xf numFmtId="0" fontId="6" fillId="0" borderId="0" xfId="0" applyFont="1" applyAlignment="1" applyProtection="1">
      <alignment horizontal="center" wrapText="1"/>
      <protection hidden="1"/>
    </xf>
    <xf numFmtId="17" fontId="2" fillId="0" borderId="1" xfId="0" applyNumberFormat="1" applyFont="1" applyBorder="1" applyAlignment="1" applyProtection="1">
      <alignment horizontal="right" wrapText="1"/>
      <protection hidden="1"/>
    </xf>
    <xf numFmtId="3" fontId="0" fillId="0" borderId="4" xfId="0" applyNumberFormat="1" applyBorder="1" applyProtection="1">
      <protection locked="0"/>
    </xf>
    <xf numFmtId="3" fontId="0" fillId="0" borderId="2" xfId="0" applyNumberFormat="1" applyBorder="1" applyProtection="1">
      <protection locked="0"/>
    </xf>
    <xf numFmtId="0" fontId="6" fillId="0" borderId="0" xfId="0" applyFont="1" applyAlignment="1" applyProtection="1">
      <alignment horizontal="center" wrapText="1"/>
      <protection hidden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DDDDD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CCF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2"/>
  <sheetViews>
    <sheetView showGridLines="0" tabSelected="1" topLeftCell="A2" zoomScale="150" zoomScaleNormal="150" workbookViewId="0">
      <selection activeCell="B7" sqref="B7"/>
    </sheetView>
  </sheetViews>
  <sheetFormatPr defaultRowHeight="11.25" x14ac:dyDescent="0.2"/>
  <cols>
    <col min="1" max="1" width="31.1640625" style="73" customWidth="1"/>
    <col min="2" max="2" width="14.33203125" style="39" bestFit="1" customWidth="1"/>
    <col min="3" max="3" width="10.83203125" style="39" bestFit="1" customWidth="1"/>
    <col min="4" max="4" width="11" style="39" bestFit="1" customWidth="1"/>
    <col min="5" max="5" width="10.83203125" style="39" bestFit="1" customWidth="1"/>
    <col min="6" max="6" width="10.6640625" style="39" bestFit="1" customWidth="1"/>
    <col min="7" max="8" width="11.33203125" style="39" bestFit="1" customWidth="1"/>
    <col min="9" max="9" width="8.1640625" style="39" bestFit="1" customWidth="1"/>
    <col min="10" max="16384" width="9.33203125" style="39"/>
  </cols>
  <sheetData>
    <row r="1" spans="1:9" ht="22.5" customHeight="1" x14ac:dyDescent="0.25">
      <c r="A1" s="80" t="s">
        <v>12</v>
      </c>
      <c r="B1" s="80"/>
      <c r="C1" s="80"/>
      <c r="D1" s="80"/>
      <c r="E1" s="80"/>
      <c r="F1" s="80"/>
      <c r="G1" s="80"/>
      <c r="H1" s="80"/>
      <c r="I1" s="80"/>
    </row>
    <row r="2" spans="1:9" ht="18" customHeight="1" x14ac:dyDescent="0.25">
      <c r="A2" s="80" t="s">
        <v>47</v>
      </c>
      <c r="B2" s="80"/>
      <c r="C2" s="80"/>
      <c r="D2" s="80"/>
      <c r="E2" s="80"/>
      <c r="F2" s="80"/>
      <c r="G2" s="80"/>
      <c r="H2" s="80"/>
      <c r="I2" s="80"/>
    </row>
    <row r="3" spans="1:9" ht="18" customHeight="1" x14ac:dyDescent="0.25">
      <c r="A3" s="76"/>
      <c r="B3" s="76"/>
      <c r="C3" s="76"/>
      <c r="D3" s="76"/>
      <c r="E3" s="76"/>
      <c r="F3" s="76"/>
      <c r="G3" s="76"/>
      <c r="H3" s="76"/>
      <c r="I3" s="76"/>
    </row>
    <row r="4" spans="1:9" ht="12.75" x14ac:dyDescent="0.2">
      <c r="A4" s="40" t="s">
        <v>8</v>
      </c>
      <c r="C4" s="77">
        <v>44562</v>
      </c>
    </row>
    <row r="5" spans="1:9" ht="12.75" x14ac:dyDescent="0.2">
      <c r="A5" s="40"/>
      <c r="G5" s="41"/>
      <c r="H5" s="41"/>
    </row>
    <row r="6" spans="1:9" s="46" customFormat="1" ht="12.75" x14ac:dyDescent="0.2">
      <c r="A6" s="42"/>
      <c r="B6" s="43" t="s">
        <v>27</v>
      </c>
      <c r="C6" s="44">
        <f>Start_date</f>
        <v>44562</v>
      </c>
      <c r="D6" s="44">
        <f>DATE(YEAR(C6),MONTH(C6)+1,1)</f>
        <v>44593</v>
      </c>
      <c r="E6" s="44">
        <f t="shared" ref="E6:G6" si="0">DATE(YEAR(D6),MONTH(D6)+1,1)</f>
        <v>44621</v>
      </c>
      <c r="F6" s="44">
        <f t="shared" si="0"/>
        <v>44652</v>
      </c>
      <c r="G6" s="44">
        <f t="shared" si="0"/>
        <v>44682</v>
      </c>
      <c r="H6" s="44">
        <f>DATE(YEAR(G6),MONTH(G6)+1,1)</f>
        <v>44713</v>
      </c>
      <c r="I6" s="45" t="s">
        <v>28</v>
      </c>
    </row>
    <row r="7" spans="1:9" ht="22.5" x14ac:dyDescent="0.2">
      <c r="A7" s="47" t="s">
        <v>36</v>
      </c>
      <c r="B7" s="74"/>
      <c r="C7" s="48">
        <f>Cash_beginning</f>
        <v>0</v>
      </c>
      <c r="D7" s="48">
        <f t="shared" ref="D7:I7" si="1">C51</f>
        <v>0</v>
      </c>
      <c r="E7" s="48">
        <f t="shared" si="1"/>
        <v>0</v>
      </c>
      <c r="F7" s="48">
        <f t="shared" si="1"/>
        <v>0</v>
      </c>
      <c r="G7" s="48">
        <f t="shared" ref="G7" si="2">F51</f>
        <v>0</v>
      </c>
      <c r="H7" s="48">
        <f>G51</f>
        <v>0</v>
      </c>
      <c r="I7" s="48">
        <f t="shared" si="1"/>
        <v>0</v>
      </c>
    </row>
    <row r="8" spans="1:9" x14ac:dyDescent="0.2">
      <c r="A8" s="49"/>
      <c r="B8" s="50"/>
      <c r="C8" s="78"/>
      <c r="D8" s="78"/>
      <c r="E8" s="78"/>
      <c r="F8" s="78"/>
      <c r="G8" s="78"/>
      <c r="H8" s="78"/>
      <c r="I8" s="51"/>
    </row>
    <row r="9" spans="1:9" x14ac:dyDescent="0.2">
      <c r="A9" s="52" t="s">
        <v>0</v>
      </c>
      <c r="B9" s="53"/>
      <c r="C9" s="79"/>
      <c r="D9" s="79"/>
      <c r="E9" s="79"/>
      <c r="F9" s="79"/>
      <c r="G9" s="79"/>
      <c r="H9" s="79"/>
      <c r="I9" s="54"/>
    </row>
    <row r="10" spans="1:9" x14ac:dyDescent="0.2">
      <c r="A10" s="55" t="s">
        <v>38</v>
      </c>
      <c r="B10" s="56"/>
      <c r="C10" s="23"/>
      <c r="D10" s="23"/>
      <c r="E10" s="23"/>
      <c r="F10" s="23"/>
      <c r="G10" s="23"/>
      <c r="H10" s="23"/>
      <c r="I10" s="57">
        <f t="shared" ref="I10:I15" si="3">SUM(C10:H10)</f>
        <v>0</v>
      </c>
    </row>
    <row r="11" spans="1:9" x14ac:dyDescent="0.2">
      <c r="A11" s="55" t="s">
        <v>14</v>
      </c>
      <c r="B11" s="56"/>
      <c r="C11" s="23"/>
      <c r="D11" s="23"/>
      <c r="E11" s="23"/>
      <c r="F11" s="23"/>
      <c r="G11" s="23"/>
      <c r="H11" s="23"/>
      <c r="I11" s="57">
        <f t="shared" si="3"/>
        <v>0</v>
      </c>
    </row>
    <row r="12" spans="1:9" x14ac:dyDescent="0.2">
      <c r="A12" s="55" t="s">
        <v>39</v>
      </c>
      <c r="B12" s="56"/>
      <c r="C12" s="24"/>
      <c r="D12" s="24"/>
      <c r="E12" s="24"/>
      <c r="F12" s="24"/>
      <c r="G12" s="24"/>
      <c r="H12" s="24"/>
      <c r="I12" s="57">
        <f t="shared" si="3"/>
        <v>0</v>
      </c>
    </row>
    <row r="13" spans="1:9" x14ac:dyDescent="0.2">
      <c r="A13" s="55" t="s">
        <v>13</v>
      </c>
      <c r="B13" s="56"/>
      <c r="C13" s="24"/>
      <c r="D13" s="24"/>
      <c r="E13" s="24"/>
      <c r="F13" s="24"/>
      <c r="G13" s="24"/>
      <c r="H13" s="24"/>
      <c r="I13" s="57">
        <f t="shared" si="3"/>
        <v>0</v>
      </c>
    </row>
    <row r="14" spans="1:9" x14ac:dyDescent="0.2">
      <c r="A14" s="55" t="s">
        <v>9</v>
      </c>
      <c r="B14" s="56"/>
      <c r="C14" s="24"/>
      <c r="D14" s="24"/>
      <c r="E14" s="24"/>
      <c r="F14" s="24"/>
      <c r="G14" s="24"/>
      <c r="H14" s="24"/>
      <c r="I14" s="57">
        <f t="shared" si="3"/>
        <v>0</v>
      </c>
    </row>
    <row r="15" spans="1:9" x14ac:dyDescent="0.2">
      <c r="A15" s="55" t="s">
        <v>10</v>
      </c>
      <c r="B15" s="56"/>
      <c r="C15" s="24"/>
      <c r="D15" s="24"/>
      <c r="E15" s="24"/>
      <c r="F15" s="24"/>
      <c r="G15" s="24"/>
      <c r="H15" s="24"/>
      <c r="I15" s="57">
        <f t="shared" si="3"/>
        <v>0</v>
      </c>
    </row>
    <row r="16" spans="1:9" x14ac:dyDescent="0.2">
      <c r="A16" s="58" t="s">
        <v>35</v>
      </c>
      <c r="B16" s="56"/>
      <c r="C16" s="59">
        <f>SUM(C10,C12:C15,(C11*-1))</f>
        <v>0</v>
      </c>
      <c r="D16" s="59">
        <f t="shared" ref="D16:H16" si="4">SUM(D10,D12:D15,(D11*-1))</f>
        <v>0</v>
      </c>
      <c r="E16" s="59">
        <f t="shared" si="4"/>
        <v>0</v>
      </c>
      <c r="F16" s="59">
        <f t="shared" si="4"/>
        <v>0</v>
      </c>
      <c r="G16" s="59">
        <f t="shared" si="4"/>
        <v>0</v>
      </c>
      <c r="H16" s="59">
        <f t="shared" si="4"/>
        <v>0</v>
      </c>
      <c r="I16" s="59">
        <f>SUM(I10:I15)</f>
        <v>0</v>
      </c>
    </row>
    <row r="17" spans="1:10" x14ac:dyDescent="0.2">
      <c r="A17" s="47" t="s">
        <v>40</v>
      </c>
      <c r="B17" s="60">
        <v>0</v>
      </c>
      <c r="C17" s="60">
        <f t="shared" ref="C17:H17" si="5">(C7+C16)</f>
        <v>0</v>
      </c>
      <c r="D17" s="60">
        <f>(D7+D16)</f>
        <v>0</v>
      </c>
      <c r="E17" s="60">
        <f t="shared" si="5"/>
        <v>0</v>
      </c>
      <c r="F17" s="60">
        <f t="shared" si="5"/>
        <v>0</v>
      </c>
      <c r="G17" s="60">
        <f t="shared" si="5"/>
        <v>0</v>
      </c>
      <c r="H17" s="60">
        <f t="shared" si="5"/>
        <v>0</v>
      </c>
      <c r="I17" s="56"/>
    </row>
    <row r="18" spans="1:10" x14ac:dyDescent="0.2">
      <c r="A18" s="61"/>
      <c r="B18" s="62"/>
      <c r="C18" s="62"/>
      <c r="D18" s="62"/>
      <c r="E18" s="62"/>
      <c r="F18" s="62"/>
      <c r="G18" s="62"/>
      <c r="H18" s="62"/>
      <c r="I18" s="63"/>
    </row>
    <row r="19" spans="1:10" x14ac:dyDescent="0.2">
      <c r="A19" s="49" t="s">
        <v>1</v>
      </c>
      <c r="B19" s="50"/>
      <c r="C19" s="50"/>
      <c r="D19" s="50"/>
      <c r="E19" s="50"/>
      <c r="F19" s="50"/>
      <c r="G19" s="50"/>
      <c r="H19" s="50"/>
      <c r="I19" s="51"/>
    </row>
    <row r="20" spans="1:10" x14ac:dyDescent="0.2">
      <c r="A20" s="64" t="s">
        <v>2</v>
      </c>
      <c r="B20" s="56"/>
      <c r="C20" s="23"/>
      <c r="D20" s="23"/>
      <c r="E20" s="23"/>
      <c r="F20" s="23"/>
      <c r="G20" s="23"/>
      <c r="H20" s="23"/>
      <c r="I20" s="57">
        <f t="shared" ref="I20:I37" si="6">SUM(C20:H20)</f>
        <v>0</v>
      </c>
    </row>
    <row r="21" spans="1:10" x14ac:dyDescent="0.2">
      <c r="A21" s="64" t="s">
        <v>15</v>
      </c>
      <c r="B21" s="56"/>
      <c r="C21" s="23"/>
      <c r="D21" s="23"/>
      <c r="E21" s="23"/>
      <c r="F21" s="23"/>
      <c r="G21" s="23"/>
      <c r="H21" s="23"/>
      <c r="I21" s="57">
        <f t="shared" si="6"/>
        <v>0</v>
      </c>
      <c r="J21" s="46"/>
    </row>
    <row r="22" spans="1:10" x14ac:dyDescent="0.2">
      <c r="A22" s="64" t="s">
        <v>16</v>
      </c>
      <c r="B22" s="56"/>
      <c r="C22" s="23"/>
      <c r="D22" s="23"/>
      <c r="E22" s="23"/>
      <c r="F22" s="23"/>
      <c r="G22" s="23"/>
      <c r="H22" s="23"/>
      <c r="I22" s="57">
        <f t="shared" si="6"/>
        <v>0</v>
      </c>
    </row>
    <row r="23" spans="1:10" x14ac:dyDescent="0.2">
      <c r="A23" s="64" t="s">
        <v>17</v>
      </c>
      <c r="B23" s="56"/>
      <c r="C23" s="23"/>
      <c r="D23" s="23"/>
      <c r="E23" s="23"/>
      <c r="F23" s="23"/>
      <c r="G23" s="23"/>
      <c r="H23" s="23"/>
      <c r="I23" s="57">
        <f t="shared" si="6"/>
        <v>0</v>
      </c>
    </row>
    <row r="24" spans="1:10" x14ac:dyDescent="0.2">
      <c r="A24" s="64" t="s">
        <v>18</v>
      </c>
      <c r="B24" s="56"/>
      <c r="C24" s="23"/>
      <c r="D24" s="23"/>
      <c r="E24" s="23"/>
      <c r="F24" s="23"/>
      <c r="G24" s="23"/>
      <c r="H24" s="23"/>
      <c r="I24" s="57">
        <f t="shared" si="6"/>
        <v>0</v>
      </c>
    </row>
    <row r="25" spans="1:10" x14ac:dyDescent="0.2">
      <c r="A25" s="65" t="s">
        <v>26</v>
      </c>
      <c r="B25" s="56"/>
      <c r="C25" s="23"/>
      <c r="D25" s="23"/>
      <c r="E25" s="23"/>
      <c r="F25" s="23"/>
      <c r="G25" s="23"/>
      <c r="H25" s="23"/>
      <c r="I25" s="57">
        <f t="shared" si="6"/>
        <v>0</v>
      </c>
    </row>
    <row r="26" spans="1:10" x14ac:dyDescent="0.2">
      <c r="A26" s="66" t="s">
        <v>37</v>
      </c>
      <c r="B26" s="56"/>
      <c r="C26" s="23"/>
      <c r="D26" s="23"/>
      <c r="E26" s="23"/>
      <c r="F26" s="23"/>
      <c r="G26" s="23"/>
      <c r="H26" s="23"/>
      <c r="I26" s="57">
        <f t="shared" si="6"/>
        <v>0</v>
      </c>
      <c r="J26" s="46"/>
    </row>
    <row r="27" spans="1:10" x14ac:dyDescent="0.2">
      <c r="A27" s="67" t="s">
        <v>46</v>
      </c>
      <c r="B27" s="56"/>
      <c r="C27" s="24"/>
      <c r="D27" s="24"/>
      <c r="E27" s="24"/>
      <c r="F27" s="24"/>
      <c r="G27" s="24"/>
      <c r="H27" s="24"/>
      <c r="I27" s="57">
        <f t="shared" si="6"/>
        <v>0</v>
      </c>
    </row>
    <row r="28" spans="1:10" x14ac:dyDescent="0.2">
      <c r="A28" s="64" t="s">
        <v>19</v>
      </c>
      <c r="B28" s="56"/>
      <c r="C28" s="24"/>
      <c r="D28" s="24"/>
      <c r="E28" s="24"/>
      <c r="F28" s="24"/>
      <c r="G28" s="24"/>
      <c r="H28" s="24"/>
      <c r="I28" s="57">
        <f t="shared" si="6"/>
        <v>0</v>
      </c>
    </row>
    <row r="29" spans="1:10" x14ac:dyDescent="0.2">
      <c r="A29" s="64" t="s">
        <v>21</v>
      </c>
      <c r="B29" s="56"/>
      <c r="C29" s="24"/>
      <c r="D29" s="24"/>
      <c r="E29" s="24"/>
      <c r="F29" s="24"/>
      <c r="G29" s="24"/>
      <c r="H29" s="24"/>
      <c r="I29" s="57">
        <f t="shared" si="6"/>
        <v>0</v>
      </c>
    </row>
    <row r="30" spans="1:10" x14ac:dyDescent="0.2">
      <c r="A30" s="64" t="s">
        <v>20</v>
      </c>
      <c r="B30" s="56"/>
      <c r="C30" s="24"/>
      <c r="D30" s="24"/>
      <c r="E30" s="24"/>
      <c r="F30" s="24"/>
      <c r="G30" s="24"/>
      <c r="H30" s="24"/>
      <c r="I30" s="57">
        <f t="shared" si="6"/>
        <v>0</v>
      </c>
    </row>
    <row r="31" spans="1:10" x14ac:dyDescent="0.2">
      <c r="A31" s="64" t="s">
        <v>22</v>
      </c>
      <c r="B31" s="56"/>
      <c r="C31" s="24"/>
      <c r="D31" s="24"/>
      <c r="E31" s="24"/>
      <c r="F31" s="24"/>
      <c r="G31" s="24"/>
      <c r="H31" s="24"/>
      <c r="I31" s="57">
        <f t="shared" si="6"/>
        <v>0</v>
      </c>
    </row>
    <row r="32" spans="1:10" x14ac:dyDescent="0.2">
      <c r="A32" s="64" t="s">
        <v>11</v>
      </c>
      <c r="B32" s="56"/>
      <c r="C32" s="24"/>
      <c r="D32" s="24"/>
      <c r="E32" s="24"/>
      <c r="F32" s="24"/>
      <c r="G32" s="24"/>
      <c r="H32" s="24"/>
      <c r="I32" s="57">
        <f t="shared" si="6"/>
        <v>0</v>
      </c>
    </row>
    <row r="33" spans="1:10" x14ac:dyDescent="0.2">
      <c r="A33" s="67" t="s">
        <v>30</v>
      </c>
      <c r="B33" s="56"/>
      <c r="C33" s="24"/>
      <c r="D33" s="24"/>
      <c r="E33" s="24"/>
      <c r="F33" s="24"/>
      <c r="G33" s="24"/>
      <c r="H33" s="24"/>
      <c r="I33" s="57">
        <f t="shared" si="6"/>
        <v>0</v>
      </c>
    </row>
    <row r="34" spans="1:10" x14ac:dyDescent="0.2">
      <c r="A34" s="65" t="s">
        <v>45</v>
      </c>
      <c r="B34" s="56"/>
      <c r="C34" s="24"/>
      <c r="D34" s="24"/>
      <c r="E34" s="24"/>
      <c r="F34" s="24"/>
      <c r="G34" s="24"/>
      <c r="H34" s="24"/>
      <c r="I34" s="57">
        <f t="shared" si="6"/>
        <v>0</v>
      </c>
    </row>
    <row r="35" spans="1:10" x14ac:dyDescent="0.2">
      <c r="A35" s="64" t="s">
        <v>31</v>
      </c>
      <c r="B35" s="56"/>
      <c r="C35" s="24"/>
      <c r="D35" s="24"/>
      <c r="E35" s="24"/>
      <c r="F35" s="24"/>
      <c r="G35" s="24"/>
      <c r="H35" s="24"/>
      <c r="I35" s="57">
        <f t="shared" si="6"/>
        <v>0</v>
      </c>
    </row>
    <row r="36" spans="1:10" x14ac:dyDescent="0.2">
      <c r="A36" s="64" t="s">
        <v>23</v>
      </c>
      <c r="B36" s="56"/>
      <c r="C36" s="24"/>
      <c r="D36" s="24"/>
      <c r="E36" s="24"/>
      <c r="F36" s="24"/>
      <c r="G36" s="24"/>
      <c r="H36" s="24"/>
      <c r="I36" s="57">
        <f t="shared" si="6"/>
        <v>0</v>
      </c>
    </row>
    <row r="37" spans="1:10" x14ac:dyDescent="0.2">
      <c r="A37" s="64" t="s">
        <v>24</v>
      </c>
      <c r="B37" s="56"/>
      <c r="C37" s="24"/>
      <c r="D37" s="24"/>
      <c r="E37" s="24"/>
      <c r="F37" s="24"/>
      <c r="G37" s="24"/>
      <c r="H37" s="24"/>
      <c r="I37" s="57">
        <f t="shared" si="6"/>
        <v>0</v>
      </c>
    </row>
    <row r="38" spans="1:10" x14ac:dyDescent="0.2">
      <c r="A38" s="64" t="s">
        <v>25</v>
      </c>
      <c r="B38" s="56"/>
      <c r="C38" s="24"/>
      <c r="D38" s="24"/>
      <c r="E38" s="24"/>
      <c r="F38" s="24"/>
      <c r="G38" s="24"/>
      <c r="H38" s="24"/>
      <c r="I38" s="57">
        <f>SUM(C38:H38)</f>
        <v>0</v>
      </c>
    </row>
    <row r="39" spans="1:10" x14ac:dyDescent="0.2">
      <c r="A39" s="65" t="s">
        <v>44</v>
      </c>
      <c r="B39" s="56"/>
      <c r="C39" s="24"/>
      <c r="D39" s="24"/>
      <c r="E39" s="24"/>
      <c r="F39" s="24"/>
      <c r="G39" s="24"/>
      <c r="H39" s="24"/>
      <c r="I39" s="57">
        <f>SUM(C39:H39)</f>
        <v>0</v>
      </c>
    </row>
    <row r="40" spans="1:10" x14ac:dyDescent="0.2">
      <c r="A40" s="68" t="s">
        <v>3</v>
      </c>
      <c r="B40" s="56"/>
      <c r="C40" s="24"/>
      <c r="D40" s="24"/>
      <c r="E40" s="24"/>
      <c r="F40" s="24"/>
      <c r="G40" s="24"/>
      <c r="H40" s="24"/>
      <c r="I40" s="57">
        <f t="shared" ref="I40:I49" si="7">SUM(C40:H40)</f>
        <v>0</v>
      </c>
    </row>
    <row r="41" spans="1:10" x14ac:dyDescent="0.2">
      <c r="A41" s="68" t="s">
        <v>29</v>
      </c>
      <c r="B41" s="56"/>
      <c r="C41" s="24"/>
      <c r="D41" s="24"/>
      <c r="E41" s="24"/>
      <c r="F41" s="24"/>
      <c r="G41" s="24"/>
      <c r="H41" s="24"/>
      <c r="I41" s="57">
        <f t="shared" si="7"/>
        <v>0</v>
      </c>
    </row>
    <row r="42" spans="1:10" x14ac:dyDescent="0.2">
      <c r="A42" s="69" t="s">
        <v>43</v>
      </c>
      <c r="B42" s="56"/>
      <c r="C42" s="75">
        <f>C10*2.65%</f>
        <v>0</v>
      </c>
      <c r="D42" s="75">
        <f t="shared" ref="D42:H42" si="8">D10*2.65%</f>
        <v>0</v>
      </c>
      <c r="E42" s="75">
        <f t="shared" si="8"/>
        <v>0</v>
      </c>
      <c r="F42" s="75">
        <f t="shared" si="8"/>
        <v>0</v>
      </c>
      <c r="G42" s="75">
        <f t="shared" si="8"/>
        <v>0</v>
      </c>
      <c r="H42" s="75">
        <f t="shared" si="8"/>
        <v>0</v>
      </c>
      <c r="I42" s="57">
        <f t="shared" si="7"/>
        <v>0</v>
      </c>
      <c r="J42" s="46"/>
    </row>
    <row r="43" spans="1:10" x14ac:dyDescent="0.2">
      <c r="A43" s="69" t="s">
        <v>42</v>
      </c>
      <c r="B43" s="56"/>
      <c r="C43" s="75">
        <f>(C10*14%)-(SUM(C20:C42)*14%)+((C24+C30+C41+C21)*14%)</f>
        <v>0</v>
      </c>
      <c r="D43" s="75">
        <f t="shared" ref="D43:H43" si="9">(D10*14%)-(SUM(D20:D42)*14%)+((D24+D30+D41+D21)*14%)</f>
        <v>0</v>
      </c>
      <c r="E43" s="75">
        <f t="shared" si="9"/>
        <v>0</v>
      </c>
      <c r="F43" s="75">
        <f t="shared" si="9"/>
        <v>0</v>
      </c>
      <c r="G43" s="75">
        <f t="shared" si="9"/>
        <v>0</v>
      </c>
      <c r="H43" s="75">
        <f t="shared" si="9"/>
        <v>0</v>
      </c>
      <c r="I43" s="57">
        <f t="shared" si="7"/>
        <v>0</v>
      </c>
    </row>
    <row r="44" spans="1:10" x14ac:dyDescent="0.2">
      <c r="A44" s="58" t="s">
        <v>4</v>
      </c>
      <c r="B44" s="56"/>
      <c r="C44" s="70">
        <f t="shared" ref="C44:H44" si="10">SUM(C20:C43)</f>
        <v>0</v>
      </c>
      <c r="D44" s="70">
        <f t="shared" si="10"/>
        <v>0</v>
      </c>
      <c r="E44" s="70">
        <f t="shared" si="10"/>
        <v>0</v>
      </c>
      <c r="F44" s="70">
        <f t="shared" si="10"/>
        <v>0</v>
      </c>
      <c r="G44" s="70">
        <f t="shared" si="10"/>
        <v>0</v>
      </c>
      <c r="H44" s="70">
        <f t="shared" si="10"/>
        <v>0</v>
      </c>
      <c r="I44" s="70">
        <f t="shared" si="7"/>
        <v>0</v>
      </c>
    </row>
    <row r="45" spans="1:10" x14ac:dyDescent="0.2">
      <c r="A45" s="69" t="s">
        <v>5</v>
      </c>
      <c r="B45" s="56"/>
      <c r="C45" s="24"/>
      <c r="D45" s="24"/>
      <c r="E45" s="24"/>
      <c r="F45" s="24"/>
      <c r="G45" s="24"/>
      <c r="H45" s="24"/>
      <c r="I45" s="57">
        <f t="shared" si="7"/>
        <v>0</v>
      </c>
    </row>
    <row r="46" spans="1:10" x14ac:dyDescent="0.2">
      <c r="A46" s="69" t="s">
        <v>34</v>
      </c>
      <c r="B46" s="56"/>
      <c r="C46" s="24"/>
      <c r="D46" s="24"/>
      <c r="E46" s="24"/>
      <c r="F46" s="24"/>
      <c r="G46" s="24"/>
      <c r="H46" s="24"/>
      <c r="I46" s="57">
        <f t="shared" si="7"/>
        <v>0</v>
      </c>
    </row>
    <row r="47" spans="1:10" x14ac:dyDescent="0.2">
      <c r="A47" s="69" t="s">
        <v>6</v>
      </c>
      <c r="B47" s="56"/>
      <c r="C47" s="24"/>
      <c r="D47" s="24"/>
      <c r="E47" s="24"/>
      <c r="F47" s="24"/>
      <c r="G47" s="24"/>
      <c r="H47" s="24"/>
      <c r="I47" s="57">
        <f t="shared" si="7"/>
        <v>0</v>
      </c>
    </row>
    <row r="48" spans="1:10" x14ac:dyDescent="0.2">
      <c r="A48" s="69" t="s">
        <v>32</v>
      </c>
      <c r="B48" s="56"/>
      <c r="C48" s="24"/>
      <c r="D48" s="24"/>
      <c r="E48" s="24"/>
      <c r="F48" s="24"/>
      <c r="G48" s="24"/>
      <c r="H48" s="24"/>
      <c r="I48" s="57">
        <f t="shared" si="7"/>
        <v>0</v>
      </c>
    </row>
    <row r="49" spans="1:9" x14ac:dyDescent="0.2">
      <c r="A49" s="69" t="s">
        <v>33</v>
      </c>
      <c r="B49" s="56"/>
      <c r="C49" s="24"/>
      <c r="D49" s="24"/>
      <c r="E49" s="24"/>
      <c r="F49" s="24"/>
      <c r="G49" s="24"/>
      <c r="H49" s="24"/>
      <c r="I49" s="57">
        <f t="shared" si="7"/>
        <v>0</v>
      </c>
    </row>
    <row r="50" spans="1:9" x14ac:dyDescent="0.2">
      <c r="A50" s="58" t="s">
        <v>7</v>
      </c>
      <c r="B50" s="56"/>
      <c r="C50" s="70">
        <f>SUM(C44:C49)</f>
        <v>0</v>
      </c>
      <c r="D50" s="70">
        <f t="shared" ref="D50:H50" si="11">SUM(D44:D49)</f>
        <v>0</v>
      </c>
      <c r="E50" s="70">
        <f t="shared" si="11"/>
        <v>0</v>
      </c>
      <c r="F50" s="70">
        <f t="shared" si="11"/>
        <v>0</v>
      </c>
      <c r="G50" s="70">
        <f t="shared" si="11"/>
        <v>0</v>
      </c>
      <c r="H50" s="70">
        <f t="shared" si="11"/>
        <v>0</v>
      </c>
      <c r="I50" s="70">
        <f>SUM(I44:I49)</f>
        <v>0</v>
      </c>
    </row>
    <row r="51" spans="1:9" x14ac:dyDescent="0.2">
      <c r="A51" s="58" t="s">
        <v>41</v>
      </c>
      <c r="B51" s="60"/>
      <c r="C51" s="60">
        <f t="shared" ref="C51:H51" si="12">(C17-C50)</f>
        <v>0</v>
      </c>
      <c r="D51" s="60">
        <f t="shared" si="12"/>
        <v>0</v>
      </c>
      <c r="E51" s="60">
        <f t="shared" si="12"/>
        <v>0</v>
      </c>
      <c r="F51" s="60">
        <f t="shared" si="12"/>
        <v>0</v>
      </c>
      <c r="G51" s="60">
        <f t="shared" si="12"/>
        <v>0</v>
      </c>
      <c r="H51" s="60">
        <f t="shared" si="12"/>
        <v>0</v>
      </c>
      <c r="I51" s="56"/>
    </row>
    <row r="52" spans="1:9" x14ac:dyDescent="0.2">
      <c r="A52" s="71"/>
      <c r="B52" s="72"/>
      <c r="C52" s="72"/>
      <c r="D52" s="72"/>
      <c r="E52" s="72"/>
      <c r="F52" s="72"/>
      <c r="G52" s="72"/>
      <c r="H52" s="72"/>
      <c r="I52" s="72"/>
    </row>
  </sheetData>
  <sheetProtection sheet="1" objects="1" scenarios="1"/>
  <mergeCells count="2">
    <mergeCell ref="A1:I1"/>
    <mergeCell ref="A2:I2"/>
  </mergeCells>
  <conditionalFormatting sqref="B7:I7">
    <cfRule type="cellIs" dxfId="1" priority="2" stopIfTrue="1" operator="lessThanOrEqual">
      <formula>#REF!</formula>
    </cfRule>
  </conditionalFormatting>
  <dataValidations xWindow="426" yWindow="497" count="10">
    <dataValidation operator="greaterThanOrEqual" allowBlank="1" showInputMessage="1" showErrorMessage="1" error="Please enter a number greater than zero." sqref="I6 B6" xr:uid="{00000000-0002-0000-0200-000004000000}"/>
    <dataValidation type="decimal" operator="lessThanOrEqual" allowBlank="1" showInputMessage="1" showErrorMessage="1" error="Please enter a number greater than zero." sqref="I52 I10:I15 I18:I49" xr:uid="{00000000-0002-0000-0200-000005000000}">
      <formula1>10000000</formula1>
    </dataValidation>
    <dataValidation type="decimal" allowBlank="1" showInputMessage="1" sqref="B18:B49 B7:B15 B5 I8:I9 I5 C5:H6 C12:H15 C8:H10 C18:H23 C25:H25 B52:H52 C27:H35 C37:H49" xr:uid="{00000000-0002-0000-0200-000006000000}">
      <formula1>-10000000</formula1>
      <formula2>10000000</formula2>
    </dataValidation>
    <dataValidation type="date" allowBlank="1" showInputMessage="1" showErrorMessage="1" error="Please enter a valid date." sqref="C4" xr:uid="{00000000-0002-0000-0200-000007000000}">
      <formula1>1</formula1>
      <formula2>73415</formula2>
    </dataValidation>
    <dataValidation type="decimal" allowBlank="1" showInputMessage="1" prompt="Enter insurance expense such as liability and fire insurance. " sqref="C24:H24" xr:uid="{00000000-0002-0000-0200-000000000000}">
      <formula1>-10000000</formula1>
      <formula2>10000000</formula2>
    </dataValidation>
    <dataValidation type="decimal" allowBlank="1" showInputMessage="1" prompt="Enter supplies not included in cost of goods sold (COGS)." sqref="C36:H36" xr:uid="{00000000-0002-0000-0200-000001000000}">
      <formula1>-10000000</formula1>
      <formula2>10000000</formula2>
    </dataValidation>
    <dataValidation type="decimal" allowBlank="1" showInputMessage="1" prompt="Enter materials and supplies included in cost of goods sold (COGS)." sqref="C26:H26" xr:uid="{00000000-0002-0000-0200-000002000000}">
      <formula1>-10000000</formula1>
      <formula2>10000000</formula2>
    </dataValidation>
    <dataValidation type="decimal" allowBlank="1" showInputMessage="1" prompt="Enter returns and allowances as a positive number." sqref="C11:H11" xr:uid="{00000000-0002-0000-0200-000003000000}">
      <formula1>-10000000</formula1>
      <formula2>10000000</formula2>
    </dataValidation>
    <dataValidation type="decimal" operator="lessThanOrEqual" allowBlank="1" showInputMessage="1" sqref="C7:I7" xr:uid="{00000000-0002-0000-0200-000008000000}">
      <formula1>10000000</formula1>
    </dataValidation>
    <dataValidation type="decimal" operator="lessThanOrEqual" allowBlank="1" showInputMessage="1" showErrorMessage="1" sqref="B16:I17 B50:I51" xr:uid="{00000000-0002-0000-0200-000009000000}">
      <formula1>10000000</formula1>
    </dataValidation>
  </dataValidations>
  <pageMargins left="0" right="0" top="0.5" bottom="0.25" header="0" footer="0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showGridLines="0" zoomScaleNormal="100" workbookViewId="0">
      <selection activeCell="C42" sqref="C42"/>
    </sheetView>
  </sheetViews>
  <sheetFormatPr defaultRowHeight="11.25" x14ac:dyDescent="0.2"/>
  <cols>
    <col min="1" max="1" width="31.1640625" style="1" customWidth="1"/>
    <col min="2" max="2" width="14.33203125" bestFit="1" customWidth="1"/>
    <col min="3" max="3" width="10.83203125" bestFit="1" customWidth="1"/>
    <col min="4" max="4" width="11" bestFit="1" customWidth="1"/>
    <col min="5" max="5" width="10.83203125" bestFit="1" customWidth="1"/>
    <col min="6" max="6" width="10.6640625" bestFit="1" customWidth="1"/>
    <col min="7" max="7" width="11.33203125" bestFit="1" customWidth="1"/>
    <col min="8" max="8" width="10.83203125" bestFit="1" customWidth="1"/>
    <col min="9" max="9" width="8.1640625" bestFit="1" customWidth="1"/>
  </cols>
  <sheetData>
    <row r="1" spans="1:9" ht="22.5" customHeight="1" x14ac:dyDescent="0.25">
      <c r="A1" s="81" t="s">
        <v>12</v>
      </c>
      <c r="B1" s="81"/>
      <c r="C1" s="81"/>
      <c r="D1" s="81"/>
      <c r="E1" s="81"/>
      <c r="F1" s="81"/>
      <c r="G1" s="81"/>
      <c r="H1" s="81"/>
      <c r="I1" s="81"/>
    </row>
    <row r="2" spans="1:9" ht="18" customHeight="1" x14ac:dyDescent="0.25">
      <c r="A2" s="81" t="s">
        <v>47</v>
      </c>
      <c r="B2" s="81"/>
      <c r="C2" s="81"/>
      <c r="D2" s="81"/>
      <c r="E2" s="81"/>
      <c r="F2" s="81"/>
      <c r="G2" s="81"/>
      <c r="H2" s="81"/>
      <c r="I2" s="81"/>
    </row>
    <row r="3" spans="1:9" ht="12.75" x14ac:dyDescent="0.2">
      <c r="A3" s="18" t="s">
        <v>8</v>
      </c>
      <c r="B3" s="26">
        <v>44044</v>
      </c>
    </row>
    <row r="4" spans="1:9" ht="12.75" x14ac:dyDescent="0.2">
      <c r="A4" s="18"/>
      <c r="G4" s="4"/>
    </row>
    <row r="5" spans="1:9" s="17" customFormat="1" ht="12.75" x14ac:dyDescent="0.2">
      <c r="A5" s="2"/>
      <c r="B5" s="35" t="s">
        <v>27</v>
      </c>
      <c r="C5" s="36">
        <f>Start_date</f>
        <v>44044</v>
      </c>
      <c r="D5" s="36">
        <f>DATE(YEAR(C5),MONTH(C5)+1,1)</f>
        <v>44075</v>
      </c>
      <c r="E5" s="36">
        <f t="shared" ref="E5:H5" si="0">DATE(YEAR(D5),MONTH(D5)+1,1)</f>
        <v>44105</v>
      </c>
      <c r="F5" s="36">
        <f t="shared" si="0"/>
        <v>44136</v>
      </c>
      <c r="G5" s="36">
        <f t="shared" si="0"/>
        <v>44166</v>
      </c>
      <c r="H5" s="36">
        <f t="shared" si="0"/>
        <v>44197</v>
      </c>
      <c r="I5" s="37" t="s">
        <v>28</v>
      </c>
    </row>
    <row r="6" spans="1:9" ht="22.5" x14ac:dyDescent="0.2">
      <c r="A6" s="7" t="s">
        <v>36</v>
      </c>
      <c r="B6" s="25">
        <v>10000</v>
      </c>
      <c r="C6" s="30">
        <f>Cash_beginning</f>
        <v>10000</v>
      </c>
      <c r="D6" s="30">
        <f t="shared" ref="D6:I6" si="1">C50</f>
        <v>-4766.5</v>
      </c>
      <c r="E6" s="30">
        <f t="shared" si="1"/>
        <v>-2026.0660000000007</v>
      </c>
      <c r="F6" s="30">
        <f t="shared" si="1"/>
        <v>-6749.4410000000007</v>
      </c>
      <c r="G6" s="30">
        <f t="shared" si="1"/>
        <v>9420.2090000000026</v>
      </c>
      <c r="H6" s="30">
        <f t="shared" si="1"/>
        <v>5896.8840000000018</v>
      </c>
      <c r="I6" s="30">
        <f t="shared" si="1"/>
        <v>2016.349000000002</v>
      </c>
    </row>
    <row r="7" spans="1:9" x14ac:dyDescent="0.2">
      <c r="A7" s="14"/>
      <c r="B7" s="8"/>
      <c r="C7" s="8"/>
      <c r="D7" s="8"/>
      <c r="E7" s="8"/>
      <c r="F7" s="8"/>
      <c r="G7" s="8"/>
      <c r="H7" s="8"/>
      <c r="I7" s="9"/>
    </row>
    <row r="8" spans="1:9" x14ac:dyDescent="0.2">
      <c r="A8" s="15" t="s">
        <v>0</v>
      </c>
      <c r="B8" s="6"/>
      <c r="C8" s="6"/>
      <c r="D8" s="6"/>
      <c r="E8" s="6"/>
      <c r="F8" s="6"/>
      <c r="G8" s="6"/>
      <c r="H8" s="6"/>
      <c r="I8" s="10"/>
    </row>
    <row r="9" spans="1:9" x14ac:dyDescent="0.2">
      <c r="A9" s="29" t="s">
        <v>38</v>
      </c>
      <c r="B9" s="22"/>
      <c r="C9" s="23">
        <v>0</v>
      </c>
      <c r="D9" s="23">
        <v>5400</v>
      </c>
      <c r="E9" s="23">
        <v>12500</v>
      </c>
      <c r="F9" s="23">
        <v>15000</v>
      </c>
      <c r="G9" s="23">
        <v>17500</v>
      </c>
      <c r="H9" s="23">
        <v>16500</v>
      </c>
      <c r="I9" s="31">
        <f t="shared" ref="I9:I14" si="2">SUM(C9:H9)</f>
        <v>66900</v>
      </c>
    </row>
    <row r="10" spans="1:9" x14ac:dyDescent="0.2">
      <c r="A10" s="29" t="s">
        <v>14</v>
      </c>
      <c r="B10" s="22"/>
      <c r="C10" s="23"/>
      <c r="D10" s="23"/>
      <c r="E10" s="23"/>
      <c r="F10" s="23"/>
      <c r="G10" s="23"/>
      <c r="H10" s="23"/>
      <c r="I10" s="31">
        <f t="shared" si="2"/>
        <v>0</v>
      </c>
    </row>
    <row r="11" spans="1:9" x14ac:dyDescent="0.2">
      <c r="A11" s="29" t="s">
        <v>39</v>
      </c>
      <c r="B11" s="22"/>
      <c r="C11" s="24"/>
      <c r="D11" s="24"/>
      <c r="E11" s="24"/>
      <c r="F11" s="24"/>
      <c r="G11" s="24"/>
      <c r="H11" s="24"/>
      <c r="I11" s="31">
        <f t="shared" si="2"/>
        <v>0</v>
      </c>
    </row>
    <row r="12" spans="1:9" x14ac:dyDescent="0.2">
      <c r="A12" s="29" t="s">
        <v>13</v>
      </c>
      <c r="B12" s="22"/>
      <c r="C12" s="24"/>
      <c r="D12" s="24"/>
      <c r="E12" s="24"/>
      <c r="F12" s="24"/>
      <c r="G12" s="24"/>
      <c r="H12" s="24"/>
      <c r="I12" s="31">
        <f t="shared" si="2"/>
        <v>0</v>
      </c>
    </row>
    <row r="13" spans="1:9" x14ac:dyDescent="0.2">
      <c r="A13" s="29" t="s">
        <v>9</v>
      </c>
      <c r="B13" s="22"/>
      <c r="C13" s="24"/>
      <c r="D13" s="24"/>
      <c r="E13" s="24"/>
      <c r="F13" s="24">
        <v>20000</v>
      </c>
      <c r="G13" s="24"/>
      <c r="H13" s="24"/>
      <c r="I13" s="31">
        <f t="shared" si="2"/>
        <v>20000</v>
      </c>
    </row>
    <row r="14" spans="1:9" x14ac:dyDescent="0.2">
      <c r="A14" s="29" t="s">
        <v>10</v>
      </c>
      <c r="B14" s="22"/>
      <c r="C14" s="24">
        <v>10000</v>
      </c>
      <c r="D14" s="24">
        <v>10000</v>
      </c>
      <c r="E14" s="24"/>
      <c r="F14" s="24"/>
      <c r="G14" s="24"/>
      <c r="H14" s="24"/>
      <c r="I14" s="31">
        <f t="shared" si="2"/>
        <v>20000</v>
      </c>
    </row>
    <row r="15" spans="1:9" x14ac:dyDescent="0.2">
      <c r="A15" s="3" t="s">
        <v>35</v>
      </c>
      <c r="B15" s="22"/>
      <c r="C15" s="32">
        <f>SUM(C9,C11:C14,(C10*-1))</f>
        <v>10000</v>
      </c>
      <c r="D15" s="32">
        <f t="shared" ref="D15:H15" si="3">SUM(D9,D11:D14,(D10*-1))</f>
        <v>15400</v>
      </c>
      <c r="E15" s="32">
        <f t="shared" si="3"/>
        <v>12500</v>
      </c>
      <c r="F15" s="32">
        <f t="shared" si="3"/>
        <v>35000</v>
      </c>
      <c r="G15" s="32">
        <f t="shared" si="3"/>
        <v>17500</v>
      </c>
      <c r="H15" s="32">
        <f t="shared" si="3"/>
        <v>16500</v>
      </c>
      <c r="I15" s="32">
        <f>SUM(I9:I14)</f>
        <v>106900</v>
      </c>
    </row>
    <row r="16" spans="1:9" x14ac:dyDescent="0.2">
      <c r="A16" s="7" t="s">
        <v>40</v>
      </c>
      <c r="B16" s="34">
        <v>0</v>
      </c>
      <c r="C16" s="34">
        <f t="shared" ref="C16:H16" si="4">(C6+C15)</f>
        <v>20000</v>
      </c>
      <c r="D16" s="34">
        <f>(D6+D15)</f>
        <v>10633.5</v>
      </c>
      <c r="E16" s="34">
        <f t="shared" si="4"/>
        <v>10473.933999999999</v>
      </c>
      <c r="F16" s="34">
        <f t="shared" si="4"/>
        <v>28250.559000000001</v>
      </c>
      <c r="G16" s="34">
        <f t="shared" si="4"/>
        <v>26920.209000000003</v>
      </c>
      <c r="H16" s="34">
        <f t="shared" si="4"/>
        <v>22396.884000000002</v>
      </c>
      <c r="I16" s="22"/>
    </row>
    <row r="17" spans="1:10" x14ac:dyDescent="0.2">
      <c r="A17" s="16"/>
      <c r="B17" s="11"/>
      <c r="C17" s="11"/>
      <c r="D17" s="11"/>
      <c r="E17" s="11"/>
      <c r="F17" s="11"/>
      <c r="G17" s="11"/>
      <c r="H17" s="11"/>
      <c r="I17" s="12"/>
    </row>
    <row r="18" spans="1:10" x14ac:dyDescent="0.2">
      <c r="A18" s="14" t="s">
        <v>1</v>
      </c>
      <c r="B18" s="8"/>
      <c r="C18" s="8"/>
      <c r="D18" s="8"/>
      <c r="E18" s="8"/>
      <c r="F18" s="8"/>
      <c r="G18" s="8"/>
      <c r="H18" s="8"/>
      <c r="I18" s="9"/>
    </row>
    <row r="19" spans="1:10" x14ac:dyDescent="0.2">
      <c r="A19" s="19" t="s">
        <v>2</v>
      </c>
      <c r="B19" s="22"/>
      <c r="C19" s="23">
        <v>7500</v>
      </c>
      <c r="D19" s="23">
        <v>200</v>
      </c>
      <c r="E19" s="23">
        <v>200</v>
      </c>
      <c r="F19" s="23">
        <v>200</v>
      </c>
      <c r="G19" s="23">
        <v>200</v>
      </c>
      <c r="H19" s="23">
        <v>200</v>
      </c>
      <c r="I19" s="31">
        <f t="shared" ref="I19:I48" si="5">SUM(C19:H19)</f>
        <v>8500</v>
      </c>
    </row>
    <row r="20" spans="1:10" x14ac:dyDescent="0.2">
      <c r="A20" s="19" t="s">
        <v>15</v>
      </c>
      <c r="B20" s="22"/>
      <c r="C20" s="23">
        <f>C9*5%</f>
        <v>0</v>
      </c>
      <c r="D20" s="23">
        <f t="shared" ref="D20:H20" si="6">D9*5%</f>
        <v>270</v>
      </c>
      <c r="E20" s="23">
        <f t="shared" si="6"/>
        <v>625</v>
      </c>
      <c r="F20" s="23">
        <f t="shared" si="6"/>
        <v>750</v>
      </c>
      <c r="G20" s="23">
        <f t="shared" si="6"/>
        <v>875</v>
      </c>
      <c r="H20" s="23">
        <f t="shared" si="6"/>
        <v>825</v>
      </c>
      <c r="I20" s="31">
        <f t="shared" si="5"/>
        <v>3345</v>
      </c>
      <c r="J20" s="17"/>
    </row>
    <row r="21" spans="1:10" x14ac:dyDescent="0.2">
      <c r="A21" s="19" t="s">
        <v>16</v>
      </c>
      <c r="B21" s="22"/>
      <c r="C21" s="23"/>
      <c r="D21" s="23"/>
      <c r="E21" s="23"/>
      <c r="F21" s="23"/>
      <c r="G21" s="23"/>
      <c r="H21" s="23"/>
      <c r="I21" s="31">
        <f t="shared" si="5"/>
        <v>0</v>
      </c>
    </row>
    <row r="22" spans="1:10" x14ac:dyDescent="0.2">
      <c r="A22" s="19" t="s">
        <v>17</v>
      </c>
      <c r="B22" s="22"/>
      <c r="C22" s="23"/>
      <c r="D22" s="23"/>
      <c r="E22" s="23"/>
      <c r="F22" s="23"/>
      <c r="G22" s="23"/>
      <c r="H22" s="23"/>
      <c r="I22" s="31">
        <f t="shared" si="5"/>
        <v>0</v>
      </c>
    </row>
    <row r="23" spans="1:10" x14ac:dyDescent="0.2">
      <c r="A23" s="19" t="s">
        <v>18</v>
      </c>
      <c r="B23" s="22"/>
      <c r="C23" s="23">
        <v>350</v>
      </c>
      <c r="D23" s="23">
        <v>350</v>
      </c>
      <c r="E23" s="23">
        <v>350</v>
      </c>
      <c r="F23" s="23">
        <v>350</v>
      </c>
      <c r="G23" s="23">
        <v>350</v>
      </c>
      <c r="H23" s="23">
        <v>350</v>
      </c>
      <c r="I23" s="31">
        <f t="shared" si="5"/>
        <v>2100</v>
      </c>
    </row>
    <row r="24" spans="1:10" x14ac:dyDescent="0.2">
      <c r="A24" s="21" t="s">
        <v>26</v>
      </c>
      <c r="B24" s="22"/>
      <c r="C24" s="23"/>
      <c r="D24" s="23"/>
      <c r="E24" s="23"/>
      <c r="F24" s="23"/>
      <c r="G24" s="23">
        <v>100</v>
      </c>
      <c r="H24" s="23">
        <v>100</v>
      </c>
      <c r="I24" s="31">
        <f t="shared" si="5"/>
        <v>200</v>
      </c>
    </row>
    <row r="25" spans="1:10" x14ac:dyDescent="0.2">
      <c r="A25" s="28" t="s">
        <v>37</v>
      </c>
      <c r="B25" s="22"/>
      <c r="C25" s="23">
        <f>C9*50%</f>
        <v>0</v>
      </c>
      <c r="D25" s="23">
        <f t="shared" ref="D25:H25" si="7">D9*50%</f>
        <v>2700</v>
      </c>
      <c r="E25" s="23">
        <f t="shared" si="7"/>
        <v>6250</v>
      </c>
      <c r="F25" s="23">
        <f t="shared" si="7"/>
        <v>7500</v>
      </c>
      <c r="G25" s="23">
        <f t="shared" si="7"/>
        <v>8750</v>
      </c>
      <c r="H25" s="23">
        <f t="shared" si="7"/>
        <v>8250</v>
      </c>
      <c r="I25" s="31">
        <f t="shared" si="5"/>
        <v>33450</v>
      </c>
      <c r="J25" s="17"/>
    </row>
    <row r="26" spans="1:10" x14ac:dyDescent="0.2">
      <c r="A26" s="38" t="s">
        <v>46</v>
      </c>
      <c r="B26" s="22"/>
      <c r="C26" s="24">
        <v>150</v>
      </c>
      <c r="D26" s="24">
        <v>150</v>
      </c>
      <c r="E26" s="24">
        <v>150</v>
      </c>
      <c r="F26" s="24">
        <v>150</v>
      </c>
      <c r="G26" s="24">
        <v>150</v>
      </c>
      <c r="H26" s="24">
        <v>150</v>
      </c>
      <c r="I26" s="31">
        <f t="shared" si="5"/>
        <v>900</v>
      </c>
    </row>
    <row r="27" spans="1:10" x14ac:dyDescent="0.2">
      <c r="A27" s="19" t="s">
        <v>19</v>
      </c>
      <c r="B27" s="22"/>
      <c r="C27" s="24"/>
      <c r="D27" s="24"/>
      <c r="E27" s="24"/>
      <c r="F27" s="24"/>
      <c r="G27" s="24"/>
      <c r="H27" s="24"/>
      <c r="I27" s="31">
        <f t="shared" si="5"/>
        <v>0</v>
      </c>
    </row>
    <row r="28" spans="1:10" x14ac:dyDescent="0.2">
      <c r="A28" s="19" t="s">
        <v>21</v>
      </c>
      <c r="B28" s="22"/>
      <c r="C28" s="24">
        <v>350</v>
      </c>
      <c r="D28" s="24">
        <v>350</v>
      </c>
      <c r="E28" s="24">
        <v>350</v>
      </c>
      <c r="F28" s="24">
        <v>350</v>
      </c>
      <c r="G28" s="24">
        <v>350</v>
      </c>
      <c r="H28" s="24">
        <v>350</v>
      </c>
      <c r="I28" s="31">
        <f t="shared" si="5"/>
        <v>2100</v>
      </c>
    </row>
    <row r="29" spans="1:10" x14ac:dyDescent="0.2">
      <c r="A29" s="19" t="s">
        <v>20</v>
      </c>
      <c r="B29" s="22"/>
      <c r="C29" s="24">
        <v>50</v>
      </c>
      <c r="D29" s="24">
        <v>50</v>
      </c>
      <c r="E29" s="24">
        <v>50</v>
      </c>
      <c r="F29" s="24">
        <v>50</v>
      </c>
      <c r="G29" s="24">
        <v>50</v>
      </c>
      <c r="H29" s="24">
        <v>50</v>
      </c>
      <c r="I29" s="31">
        <f t="shared" si="5"/>
        <v>300</v>
      </c>
    </row>
    <row r="30" spans="1:10" x14ac:dyDescent="0.2">
      <c r="A30" s="19" t="s">
        <v>22</v>
      </c>
      <c r="B30" s="22"/>
      <c r="C30" s="24"/>
      <c r="D30" s="24"/>
      <c r="E30" s="24"/>
      <c r="F30" s="24"/>
      <c r="G30" s="24"/>
      <c r="H30" s="24"/>
      <c r="I30" s="31">
        <f t="shared" si="5"/>
        <v>0</v>
      </c>
    </row>
    <row r="31" spans="1:10" x14ac:dyDescent="0.2">
      <c r="A31" s="19" t="s">
        <v>11</v>
      </c>
      <c r="B31" s="22"/>
      <c r="C31" s="24"/>
      <c r="D31" s="24"/>
      <c r="E31" s="24"/>
      <c r="F31" s="24"/>
      <c r="G31" s="24"/>
      <c r="H31" s="24"/>
      <c r="I31" s="31">
        <f t="shared" si="5"/>
        <v>0</v>
      </c>
    </row>
    <row r="32" spans="1:10" x14ac:dyDescent="0.2">
      <c r="A32" s="38" t="s">
        <v>30</v>
      </c>
      <c r="B32" s="22"/>
      <c r="C32" s="24">
        <v>2000</v>
      </c>
      <c r="D32" s="24">
        <v>2000</v>
      </c>
      <c r="E32" s="24">
        <v>2000</v>
      </c>
      <c r="F32" s="24">
        <v>2000</v>
      </c>
      <c r="G32" s="24">
        <v>2000</v>
      </c>
      <c r="H32" s="24">
        <v>2000</v>
      </c>
      <c r="I32" s="31">
        <f t="shared" si="5"/>
        <v>12000</v>
      </c>
    </row>
    <row r="33" spans="1:10" x14ac:dyDescent="0.2">
      <c r="A33" s="21" t="s">
        <v>45</v>
      </c>
      <c r="B33" s="22"/>
      <c r="C33" s="24">
        <f>-C35</f>
        <v>-650</v>
      </c>
      <c r="D33" s="24">
        <f t="shared" ref="D33:H33" si="8">-D35</f>
        <v>-650</v>
      </c>
      <c r="E33" s="24">
        <f t="shared" si="8"/>
        <v>-650</v>
      </c>
      <c r="F33" s="24">
        <f t="shared" si="8"/>
        <v>-650</v>
      </c>
      <c r="G33" s="24">
        <f t="shared" si="8"/>
        <v>-650</v>
      </c>
      <c r="H33" s="24">
        <f t="shared" si="8"/>
        <v>-650</v>
      </c>
      <c r="I33" s="31">
        <f t="shared" si="5"/>
        <v>-3900</v>
      </c>
    </row>
    <row r="34" spans="1:10" x14ac:dyDescent="0.2">
      <c r="A34" s="19" t="s">
        <v>31</v>
      </c>
      <c r="B34" s="22"/>
      <c r="C34" s="24">
        <v>75</v>
      </c>
      <c r="D34" s="24">
        <v>75</v>
      </c>
      <c r="E34" s="24">
        <v>75</v>
      </c>
      <c r="F34" s="24">
        <v>75</v>
      </c>
      <c r="G34" s="24">
        <v>75</v>
      </c>
      <c r="H34" s="24">
        <v>75</v>
      </c>
      <c r="I34" s="31">
        <f t="shared" si="5"/>
        <v>450</v>
      </c>
    </row>
    <row r="35" spans="1:10" x14ac:dyDescent="0.2">
      <c r="A35" s="19" t="s">
        <v>23</v>
      </c>
      <c r="B35" s="22"/>
      <c r="C35" s="24">
        <v>650</v>
      </c>
      <c r="D35" s="24">
        <v>650</v>
      </c>
      <c r="E35" s="24">
        <v>650</v>
      </c>
      <c r="F35" s="24">
        <v>650</v>
      </c>
      <c r="G35" s="24">
        <v>650</v>
      </c>
      <c r="H35" s="24">
        <v>650</v>
      </c>
      <c r="I35" s="31">
        <f t="shared" si="5"/>
        <v>3900</v>
      </c>
    </row>
    <row r="36" spans="1:10" x14ac:dyDescent="0.2">
      <c r="A36" s="19" t="s">
        <v>24</v>
      </c>
      <c r="B36" s="22"/>
      <c r="C36" s="24">
        <v>150</v>
      </c>
      <c r="D36" s="24">
        <v>150</v>
      </c>
      <c r="E36" s="24">
        <v>150</v>
      </c>
      <c r="F36" s="24">
        <v>150</v>
      </c>
      <c r="G36" s="24">
        <v>150</v>
      </c>
      <c r="H36" s="24">
        <v>150</v>
      </c>
      <c r="I36" s="31">
        <f t="shared" si="5"/>
        <v>900</v>
      </c>
    </row>
    <row r="37" spans="1:10" x14ac:dyDescent="0.2">
      <c r="A37" s="19" t="s">
        <v>25</v>
      </c>
      <c r="B37" s="22"/>
      <c r="C37" s="24">
        <v>5000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31">
        <f t="shared" si="5"/>
        <v>5000</v>
      </c>
    </row>
    <row r="38" spans="1:10" x14ac:dyDescent="0.2">
      <c r="A38" s="21" t="s">
        <v>44</v>
      </c>
      <c r="B38" s="22"/>
      <c r="C38" s="24">
        <v>150</v>
      </c>
      <c r="D38" s="24">
        <v>150</v>
      </c>
      <c r="E38" s="24">
        <v>150</v>
      </c>
      <c r="F38" s="24">
        <v>150</v>
      </c>
      <c r="G38" s="24">
        <v>150</v>
      </c>
      <c r="H38" s="24">
        <v>150</v>
      </c>
      <c r="I38" s="31">
        <f t="shared" si="5"/>
        <v>900</v>
      </c>
    </row>
    <row r="39" spans="1:10" x14ac:dyDescent="0.2">
      <c r="A39" s="20" t="s">
        <v>3</v>
      </c>
      <c r="B39" s="22"/>
      <c r="C39" s="24">
        <v>400</v>
      </c>
      <c r="D39" s="24">
        <v>400</v>
      </c>
      <c r="E39" s="24">
        <v>400</v>
      </c>
      <c r="F39" s="24">
        <v>400</v>
      </c>
      <c r="G39" s="24">
        <v>400</v>
      </c>
      <c r="H39" s="24">
        <v>400</v>
      </c>
      <c r="I39" s="31">
        <f t="shared" si="5"/>
        <v>2400</v>
      </c>
    </row>
    <row r="40" spans="1:10" x14ac:dyDescent="0.2">
      <c r="A40" s="20" t="s">
        <v>29</v>
      </c>
      <c r="B40" s="22"/>
      <c r="C40" s="24">
        <f>2500*1.12</f>
        <v>2800.0000000000005</v>
      </c>
      <c r="D40" s="24">
        <f t="shared" ref="D40:H40" si="9">2500*1.12</f>
        <v>2800.0000000000005</v>
      </c>
      <c r="E40" s="24">
        <f t="shared" si="9"/>
        <v>2800.0000000000005</v>
      </c>
      <c r="F40" s="24">
        <f t="shared" si="9"/>
        <v>2800.0000000000005</v>
      </c>
      <c r="G40" s="24">
        <f t="shared" si="9"/>
        <v>2800.0000000000005</v>
      </c>
      <c r="H40" s="24">
        <f t="shared" si="9"/>
        <v>2800.0000000000005</v>
      </c>
      <c r="I40" s="31">
        <f t="shared" si="5"/>
        <v>16800.000000000004</v>
      </c>
    </row>
    <row r="41" spans="1:10" x14ac:dyDescent="0.2">
      <c r="A41" s="5" t="s">
        <v>43</v>
      </c>
      <c r="B41" s="22"/>
      <c r="C41" s="24">
        <f>C9*2.65%</f>
        <v>0</v>
      </c>
      <c r="D41" s="24">
        <f t="shared" ref="D41:H41" si="10">D9*2.65%</f>
        <v>143.1</v>
      </c>
      <c r="E41" s="24">
        <f t="shared" si="10"/>
        <v>331.25</v>
      </c>
      <c r="F41" s="24">
        <f t="shared" si="10"/>
        <v>397.5</v>
      </c>
      <c r="G41" s="24">
        <f t="shared" si="10"/>
        <v>463.75</v>
      </c>
      <c r="H41" s="24">
        <f t="shared" si="10"/>
        <v>437.25</v>
      </c>
      <c r="I41" s="31">
        <f t="shared" si="5"/>
        <v>1772.85</v>
      </c>
      <c r="J41" s="17"/>
    </row>
    <row r="42" spans="1:10" x14ac:dyDescent="0.2">
      <c r="A42" s="5" t="s">
        <v>42</v>
      </c>
      <c r="B42" s="22"/>
      <c r="C42" s="24">
        <f>(C9*14%)-(SUM(C19:C41)*14%)+((C23+C29+C40+C20)*14%)</f>
        <v>-2208.5000000000005</v>
      </c>
      <c r="D42" s="24">
        <f t="shared" ref="D42:H42" si="11">(D9*14%)-(SUM(D19:D41)*14%)+((D23+D29+D40+D20)*14%)</f>
        <v>-128.53400000000005</v>
      </c>
      <c r="E42" s="24">
        <f t="shared" si="11"/>
        <v>342.12500000000011</v>
      </c>
      <c r="F42" s="24">
        <f t="shared" si="11"/>
        <v>507.85</v>
      </c>
      <c r="G42" s="24">
        <f t="shared" si="11"/>
        <v>659.57500000000039</v>
      </c>
      <c r="H42" s="24">
        <f t="shared" si="11"/>
        <v>593.28499999999997</v>
      </c>
      <c r="I42" s="31">
        <f t="shared" si="5"/>
        <v>-234.1990000000003</v>
      </c>
    </row>
    <row r="43" spans="1:10" x14ac:dyDescent="0.2">
      <c r="A43" s="3" t="s">
        <v>4</v>
      </c>
      <c r="B43" s="22"/>
      <c r="C43" s="33">
        <f t="shared" ref="C43:H43" si="12">SUM(C19:C42)</f>
        <v>16766.5</v>
      </c>
      <c r="D43" s="33">
        <f t="shared" si="12"/>
        <v>9659.5660000000007</v>
      </c>
      <c r="E43" s="33">
        <f t="shared" si="12"/>
        <v>14223.375</v>
      </c>
      <c r="F43" s="33">
        <f t="shared" si="12"/>
        <v>15830.35</v>
      </c>
      <c r="G43" s="33">
        <f t="shared" si="12"/>
        <v>17523.325000000001</v>
      </c>
      <c r="H43" s="33">
        <f t="shared" si="12"/>
        <v>16880.535</v>
      </c>
      <c r="I43" s="33">
        <f t="shared" si="5"/>
        <v>90883.650999999998</v>
      </c>
    </row>
    <row r="44" spans="1:10" x14ac:dyDescent="0.2">
      <c r="A44" s="5" t="s">
        <v>5</v>
      </c>
      <c r="B44" s="22"/>
      <c r="C44" s="24"/>
      <c r="D44" s="24"/>
      <c r="E44" s="24"/>
      <c r="F44" s="24"/>
      <c r="G44" s="24">
        <v>500</v>
      </c>
      <c r="H44" s="24">
        <v>500</v>
      </c>
      <c r="I44" s="31">
        <f t="shared" si="5"/>
        <v>1000</v>
      </c>
    </row>
    <row r="45" spans="1:10" x14ac:dyDescent="0.2">
      <c r="A45" s="5" t="s">
        <v>34</v>
      </c>
      <c r="B45" s="22"/>
      <c r="C45" s="24">
        <v>5000</v>
      </c>
      <c r="D45" s="24"/>
      <c r="E45" s="24"/>
      <c r="F45" s="24"/>
      <c r="G45" s="24"/>
      <c r="H45" s="24"/>
      <c r="I45" s="31">
        <f t="shared" si="5"/>
        <v>5000</v>
      </c>
    </row>
    <row r="46" spans="1:10" x14ac:dyDescent="0.2">
      <c r="A46" s="5" t="s">
        <v>6</v>
      </c>
      <c r="B46" s="22"/>
      <c r="C46" s="24"/>
      <c r="D46" s="24"/>
      <c r="E46" s="24"/>
      <c r="F46" s="24"/>
      <c r="G46" s="24"/>
      <c r="H46" s="24"/>
      <c r="I46" s="31">
        <f t="shared" si="5"/>
        <v>0</v>
      </c>
    </row>
    <row r="47" spans="1:10" x14ac:dyDescent="0.2">
      <c r="A47" s="5" t="s">
        <v>32</v>
      </c>
      <c r="B47" s="22"/>
      <c r="C47" s="24"/>
      <c r="D47" s="24"/>
      <c r="E47" s="24"/>
      <c r="F47" s="24"/>
      <c r="G47" s="24"/>
      <c r="H47" s="24"/>
      <c r="I47" s="31">
        <f t="shared" si="5"/>
        <v>0</v>
      </c>
    </row>
    <row r="48" spans="1:10" x14ac:dyDescent="0.2">
      <c r="A48" s="5" t="s">
        <v>33</v>
      </c>
      <c r="B48" s="22"/>
      <c r="C48" s="24">
        <v>3000</v>
      </c>
      <c r="D48" s="24">
        <v>3000</v>
      </c>
      <c r="E48" s="24">
        <v>3000</v>
      </c>
      <c r="F48" s="24">
        <v>3000</v>
      </c>
      <c r="G48" s="24">
        <v>3000</v>
      </c>
      <c r="H48" s="24">
        <v>3000</v>
      </c>
      <c r="I48" s="31">
        <f t="shared" si="5"/>
        <v>18000</v>
      </c>
    </row>
    <row r="49" spans="1:9" x14ac:dyDescent="0.2">
      <c r="A49" s="3" t="s">
        <v>7</v>
      </c>
      <c r="B49" s="22"/>
      <c r="C49" s="33">
        <f>SUM(C43:C48)</f>
        <v>24766.5</v>
      </c>
      <c r="D49" s="33">
        <f t="shared" ref="D49:H49" si="13">SUM(D43:D48)</f>
        <v>12659.566000000001</v>
      </c>
      <c r="E49" s="33">
        <f t="shared" si="13"/>
        <v>17223.375</v>
      </c>
      <c r="F49" s="33">
        <f t="shared" si="13"/>
        <v>18830.349999999999</v>
      </c>
      <c r="G49" s="33">
        <f t="shared" si="13"/>
        <v>21023.325000000001</v>
      </c>
      <c r="H49" s="33">
        <f t="shared" si="13"/>
        <v>20380.535</v>
      </c>
      <c r="I49" s="33">
        <f>SUM(I43:I48)</f>
        <v>114883.651</v>
      </c>
    </row>
    <row r="50" spans="1:9" x14ac:dyDescent="0.2">
      <c r="A50" s="3" t="s">
        <v>41</v>
      </c>
      <c r="B50" s="34"/>
      <c r="C50" s="34">
        <f t="shared" ref="C50:H50" si="14">(C16-C49)</f>
        <v>-4766.5</v>
      </c>
      <c r="D50" s="34">
        <f t="shared" si="14"/>
        <v>-2026.0660000000007</v>
      </c>
      <c r="E50" s="34">
        <f t="shared" si="14"/>
        <v>-6749.4410000000007</v>
      </c>
      <c r="F50" s="34">
        <f t="shared" si="14"/>
        <v>9420.2090000000026</v>
      </c>
      <c r="G50" s="34">
        <f t="shared" si="14"/>
        <v>5896.8840000000018</v>
      </c>
      <c r="H50" s="34">
        <f t="shared" si="14"/>
        <v>2016.349000000002</v>
      </c>
      <c r="I50" s="22"/>
    </row>
    <row r="51" spans="1:9" x14ac:dyDescent="0.2">
      <c r="A51" s="27"/>
      <c r="B51" s="13"/>
      <c r="C51" s="13"/>
      <c r="D51" s="13"/>
      <c r="E51" s="13"/>
      <c r="F51" s="13"/>
      <c r="G51" s="13"/>
      <c r="H51" s="13"/>
      <c r="I51" s="13"/>
    </row>
  </sheetData>
  <sheetProtection insertColumns="0" insertRows="0"/>
  <sortState xmlns:xlrd2="http://schemas.microsoft.com/office/spreadsheetml/2017/richdata2" ref="A33:P34">
    <sortCondition ref="A33"/>
  </sortState>
  <mergeCells count="2">
    <mergeCell ref="A1:I1"/>
    <mergeCell ref="A2:I2"/>
  </mergeCells>
  <phoneticPr fontId="0" type="noConversion"/>
  <conditionalFormatting sqref="B6:I6">
    <cfRule type="cellIs" dxfId="0" priority="1" stopIfTrue="1" operator="lessThanOrEqual">
      <formula>#REF!</formula>
    </cfRule>
  </conditionalFormatting>
  <dataValidations count="10">
    <dataValidation type="decimal" allowBlank="1" showInputMessage="1" sqref="B51:H51 C26:H34 C24:H24 C17:H22 B17:B48 C7:H9 C11:H14 B6:B14 B4 I7:I8 C36:H48 I4 C4:H5" xr:uid="{00000000-0002-0000-0000-000000000000}">
      <formula1>-10000000</formula1>
      <formula2>10000000</formula2>
    </dataValidation>
    <dataValidation type="decimal" operator="lessThanOrEqual" allowBlank="1" showInputMessage="1" showErrorMessage="1" error="Please enter a number greater than zero." sqref="I51 I17:I48 I9:I14" xr:uid="{00000000-0002-0000-0000-000001000000}">
      <formula1>10000000</formula1>
    </dataValidation>
    <dataValidation type="decimal" operator="lessThanOrEqual" allowBlank="1" showInputMessage="1" showErrorMessage="1" sqref="B49:I50 B15:I16" xr:uid="{00000000-0002-0000-0000-000002000000}">
      <formula1>10000000</formula1>
    </dataValidation>
    <dataValidation operator="greaterThanOrEqual" allowBlank="1" showInputMessage="1" showErrorMessage="1" error="Please enter a number greater than zero." sqref="I5 B5" xr:uid="{00000000-0002-0000-0000-000003000000}"/>
    <dataValidation type="decimal" operator="lessThanOrEqual" allowBlank="1" showInputMessage="1" sqref="C6:I6" xr:uid="{00000000-0002-0000-0000-000004000000}">
      <formula1>10000000</formula1>
    </dataValidation>
    <dataValidation type="decimal" allowBlank="1" showInputMessage="1" prompt="Enter returns and allowances as a positive number." sqref="C10:H10" xr:uid="{00000000-0002-0000-0000-000005000000}">
      <formula1>-10000000</formula1>
      <formula2>10000000</formula2>
    </dataValidation>
    <dataValidation type="decimal" allowBlank="1" showInputMessage="1" prompt="Enter materials and supplies included in cost of goods sold (COGS)." sqref="C25:H25" xr:uid="{00000000-0002-0000-0000-000006000000}">
      <formula1>-10000000</formula1>
      <formula2>10000000</formula2>
    </dataValidation>
    <dataValidation type="decimal" allowBlank="1" showInputMessage="1" prompt="Enter supplies not included in cost of goods sold (COGS)." sqref="C35:H35" xr:uid="{00000000-0002-0000-0000-000007000000}">
      <formula1>-10000000</formula1>
      <formula2>10000000</formula2>
    </dataValidation>
    <dataValidation type="decimal" allowBlank="1" showInputMessage="1" prompt="Enter insurance expense such as liability and fire insurance. " sqref="C23:H23" xr:uid="{00000000-0002-0000-0000-000008000000}">
      <formula1>-10000000</formula1>
      <formula2>10000000</formula2>
    </dataValidation>
    <dataValidation type="date" allowBlank="1" showInputMessage="1" showErrorMessage="1" error="Please enter a valid date." sqref="B3" xr:uid="{00000000-0002-0000-0000-000009000000}">
      <formula1>1</formula1>
      <formula2>73415</formula2>
    </dataValidation>
  </dataValidations>
  <pageMargins left="0" right="0" top="0.5" bottom="0.25" header="0" footer="0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Cash Flow Interactive AM</vt:lpstr>
      <vt:lpstr>Cash Flow Answer</vt:lpstr>
      <vt:lpstr>'Cash Flow Interactive AM'!Cash_beginning</vt:lpstr>
      <vt:lpstr>Cash_beginning</vt:lpstr>
      <vt:lpstr>'Cash Flow Interactive AM'!Company_name</vt:lpstr>
      <vt:lpstr>Company_name</vt:lpstr>
      <vt:lpstr>'Cash Flow Answer'!Print_Titles</vt:lpstr>
      <vt:lpstr>'Cash Flow Interactive AM'!Print_Titles</vt:lpstr>
      <vt:lpstr>'Cash Flow Interactive AM'!Start_date</vt:lpstr>
      <vt:lpstr>Start_date</vt:lpstr>
    </vt:vector>
  </TitlesOfParts>
  <Company>SCORE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bbookkeeping</dc:creator>
  <cp:lastModifiedBy>Trina Wood</cp:lastModifiedBy>
  <cp:lastPrinted>2016-03-15T14:49:52Z</cp:lastPrinted>
  <dcterms:created xsi:type="dcterms:W3CDTF">2001-02-13T23:13:55Z</dcterms:created>
  <dcterms:modified xsi:type="dcterms:W3CDTF">2026-07-16T18:48:46Z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TC011132361033</vt:lpwstr>
  </property>
</Properties>
</file>